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Хабаровск\На сайт\"/>
    </mc:Choice>
  </mc:AlternateContent>
  <bookViews>
    <workbookView xWindow="0" yWindow="0" windowWidth="21600" windowHeight="9030"/>
  </bookViews>
  <sheets>
    <sheet name="Радио" sheetId="1" r:id="rId1"/>
  </sheets>
  <definedNames>
    <definedName name="_xlnm._FilterDatabase" localSheetId="0" hidden="1">Радио!$A$1:$O$9</definedName>
  </definedNames>
  <calcPr calcId="162913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6" i="1"/>
  <c r="I6" i="1"/>
  <c r="H6" i="1"/>
  <c r="G6" i="1"/>
  <c r="F6" i="1"/>
  <c r="E6" i="1"/>
  <c r="J5" i="1"/>
  <c r="I5" i="1"/>
  <c r="H5" i="1"/>
  <c r="G5" i="1"/>
  <c r="F5" i="1"/>
  <c r="E5" i="1"/>
  <c r="J7" i="1"/>
  <c r="I7" i="1"/>
  <c r="H7" i="1"/>
  <c r="G7" i="1"/>
  <c r="F7" i="1"/>
  <c r="E7" i="1"/>
  <c r="J4" i="1"/>
  <c r="I4" i="1"/>
  <c r="H4" i="1"/>
  <c r="G4" i="1"/>
  <c r="F4" i="1"/>
  <c r="E4" i="1"/>
  <c r="J9" i="1"/>
  <c r="I9" i="1"/>
  <c r="H9" i="1"/>
  <c r="G9" i="1"/>
  <c r="F9" i="1"/>
  <c r="E9" i="1"/>
  <c r="J3" i="1"/>
  <c r="I3" i="1"/>
  <c r="H3" i="1"/>
  <c r="G3" i="1"/>
  <c r="F3" i="1"/>
  <c r="E3" i="1"/>
  <c r="J2" i="1"/>
  <c r="I2" i="1"/>
  <c r="H2" i="1"/>
  <c r="G2" i="1"/>
  <c r="F2" i="1"/>
  <c r="E2" i="1"/>
</calcChain>
</file>

<file path=xl/sharedStrings.xml><?xml version="1.0" encoding="utf-8"?>
<sst xmlns="http://schemas.openxmlformats.org/spreadsheetml/2006/main" count="79" uniqueCount="36">
  <si>
    <t>Город</t>
  </si>
  <si>
    <t xml:space="preserve">Вид рекламы </t>
  </si>
  <si>
    <t>Радиостанция</t>
  </si>
  <si>
    <t>Охват территории</t>
  </si>
  <si>
    <t>Целевая аудитория</t>
  </si>
  <si>
    <t>Изготовление ролика</t>
  </si>
  <si>
    <t>Реклама на радио</t>
  </si>
  <si>
    <t>Город + 50 км в радиусе</t>
  </si>
  <si>
    <t>Дорожное радио</t>
  </si>
  <si>
    <t>Авторадио</t>
  </si>
  <si>
    <t>Юмор ФМ</t>
  </si>
  <si>
    <t>Радио Дача</t>
  </si>
  <si>
    <t>Радио Энерджи</t>
  </si>
  <si>
    <t>Радио камеди</t>
  </si>
  <si>
    <t>Детское радио</t>
  </si>
  <si>
    <t>Отчет</t>
  </si>
  <si>
    <t>Новое радио</t>
  </si>
  <si>
    <t>Возраст: от 20 до 59 лет. Пол: мужчины 59%, женщины 41%</t>
  </si>
  <si>
    <t>Возраст: от 14 до 64 лет. Пол: мужчины 57%, женщины 43%</t>
  </si>
  <si>
    <t>Возраст: от 29 до 59 лет. Пол: мужчины 59%, женщины 41%</t>
  </si>
  <si>
    <t>Возраст: от 30 до 59 лет. Пол: мужчины 44%, женщины 56%</t>
  </si>
  <si>
    <t>Возраст: от 15 до 40 лет. Пол: мужчины 56%, женщины 44%</t>
  </si>
  <si>
    <t>Возраст: от 15 до 35 лет. Пол: мужчины 59%, женщины 41%</t>
  </si>
  <si>
    <t>Возраст: от 10 до 50 лет. Пол: мужчины 29%, женщины 71%</t>
  </si>
  <si>
    <t>Возраст: от 20 до 55 лет. Пол: мужчины 62%, женщины 38%</t>
  </si>
  <si>
    <t>Количество выходов</t>
  </si>
  <si>
    <t>Ролик 5 сек.</t>
  </si>
  <si>
    <t>Ролик 10 сек.</t>
  </si>
  <si>
    <t>Ролик 15 сек.</t>
  </si>
  <si>
    <t>Ролик 20 сек.</t>
  </si>
  <si>
    <t>Ролик 25 сек.</t>
  </si>
  <si>
    <t>Ролик 30 сек.</t>
  </si>
  <si>
    <t>Старт рекламной кампании</t>
  </si>
  <si>
    <t>В течение 3 рабочих дней с момента оплаты</t>
  </si>
  <si>
    <t>Предоставляется эфирная справка в конце рекламной кампании</t>
  </si>
  <si>
    <t>От 900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</si>
</sst>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5A5A56F-A8E9-AC4D-A35F-9A9FC38B5522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8" personId="{05A5A56F-A8E9-AC4D-A35F-9A9FC38B5522}" id="{007800D3-00EF-4763-A273-003600F6001A}" done="0">
    <text xml:space="preserve">Укажите ролик нужной длины, и стоимость пересчитается. Допустимые значения: 
5, 10, 15, 20, 25, 30 сек.  
</text>
  </threadedComment>
  <threadedComment ref="F8" personId="{05A5A56F-A8E9-AC4D-A35F-9A9FC38B5522}" id="{00D400FC-0074-4E18-B6E6-00650065000F}" done="0">
    <text xml:space="preserve">Укажите нужное значение, и стоимость пересчитается
</text>
  </threadedComment>
  <threadedComment ref="G8" personId="{05A5A56F-A8E9-AC4D-A35F-9A9FC38B5522}" id="{00E60028-0002-43BC-8AB4-006D00310013}" done="0">
    <text xml:space="preserve">Укажите нужное количество дней, и стоимость пересчитается. Допустимые значения: от 1 дня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abSelected="1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6.7109375" style="1" customWidth="1"/>
    <col min="4" max="4" width="22.42578125" style="1" customWidth="1"/>
    <col min="5" max="5" width="15.28515625" style="1" customWidth="1"/>
    <col min="6" max="10" width="16.28515625" style="1" customWidth="1"/>
    <col min="11" max="11" width="20.7109375" style="1" customWidth="1"/>
    <col min="12" max="12" width="21.42578125" style="1" customWidth="1"/>
    <col min="13" max="13" width="19.42578125" style="1" customWidth="1"/>
    <col min="14" max="14" width="21.7109375" style="1" bestFit="1" customWidth="1"/>
    <col min="15" max="15" width="16.85546875" style="1" customWidth="1"/>
    <col min="16" max="16384" width="9.140625" style="1"/>
  </cols>
  <sheetData>
    <row r="1" spans="1:15" ht="25.5" x14ac:dyDescent="0.2">
      <c r="A1" s="3" t="s">
        <v>0</v>
      </c>
      <c r="B1" s="3" t="s">
        <v>1</v>
      </c>
      <c r="C1" s="3" t="s">
        <v>2</v>
      </c>
      <c r="D1" s="3" t="s">
        <v>25</v>
      </c>
      <c r="E1" s="3" t="s">
        <v>26</v>
      </c>
      <c r="F1" s="3" t="s">
        <v>27</v>
      </c>
      <c r="G1" s="3" t="s">
        <v>28</v>
      </c>
      <c r="H1" s="3" t="s">
        <v>29</v>
      </c>
      <c r="I1" s="3" t="s">
        <v>30</v>
      </c>
      <c r="J1" s="3" t="s">
        <v>31</v>
      </c>
      <c r="K1" s="3" t="s">
        <v>3</v>
      </c>
      <c r="L1" s="3" t="s">
        <v>4</v>
      </c>
      <c r="M1" s="3" t="s">
        <v>32</v>
      </c>
      <c r="N1" s="3" t="s">
        <v>15</v>
      </c>
      <c r="O1" s="3" t="s">
        <v>5</v>
      </c>
    </row>
    <row r="2" spans="1:15" ht="38.25" x14ac:dyDescent="0.2">
      <c r="A2" s="4" t="s">
        <v>0</v>
      </c>
      <c r="B2" s="4" t="s">
        <v>6</v>
      </c>
      <c r="C2" s="4" t="s">
        <v>8</v>
      </c>
      <c r="D2" s="4">
        <v>1</v>
      </c>
      <c r="E2" s="2">
        <f>40*5*D2</f>
        <v>200</v>
      </c>
      <c r="F2" s="2">
        <f>40*10*D2</f>
        <v>400</v>
      </c>
      <c r="G2" s="2">
        <f>40*15*D2</f>
        <v>600</v>
      </c>
      <c r="H2" s="2">
        <f>40*20*D2</f>
        <v>800</v>
      </c>
      <c r="I2" s="2">
        <f>40*25*D2</f>
        <v>1000</v>
      </c>
      <c r="J2" s="2">
        <f>40*30*D2</f>
        <v>1200</v>
      </c>
      <c r="K2" s="4" t="s">
        <v>7</v>
      </c>
      <c r="L2" s="4" t="s">
        <v>17</v>
      </c>
      <c r="M2" s="4" t="s">
        <v>33</v>
      </c>
      <c r="N2" s="4" t="s">
        <v>34</v>
      </c>
      <c r="O2" s="4" t="s">
        <v>35</v>
      </c>
    </row>
    <row r="3" spans="1:15" ht="38.25" x14ac:dyDescent="0.2">
      <c r="A3" s="4" t="s">
        <v>0</v>
      </c>
      <c r="B3" s="4" t="s">
        <v>6</v>
      </c>
      <c r="C3" s="4" t="s">
        <v>9</v>
      </c>
      <c r="D3" s="4">
        <v>1</v>
      </c>
      <c r="E3" s="2">
        <f>40*5*D3</f>
        <v>200</v>
      </c>
      <c r="F3" s="2">
        <f>40*10*D3</f>
        <v>400</v>
      </c>
      <c r="G3" s="2">
        <f>40*15*D3</f>
        <v>600</v>
      </c>
      <c r="H3" s="2">
        <f>40*20*D3</f>
        <v>800</v>
      </c>
      <c r="I3" s="2">
        <f>40*25*D3</f>
        <v>1000</v>
      </c>
      <c r="J3" s="2">
        <f>40*30*D3</f>
        <v>1200</v>
      </c>
      <c r="K3" s="4" t="s">
        <v>7</v>
      </c>
      <c r="L3" s="4" t="s">
        <v>18</v>
      </c>
      <c r="M3" s="4" t="s">
        <v>33</v>
      </c>
      <c r="N3" s="4" t="s">
        <v>34</v>
      </c>
      <c r="O3" s="4" t="s">
        <v>35</v>
      </c>
    </row>
    <row r="4" spans="1:15" ht="38.25" x14ac:dyDescent="0.2">
      <c r="A4" s="4" t="s">
        <v>0</v>
      </c>
      <c r="B4" s="4" t="s">
        <v>6</v>
      </c>
      <c r="C4" s="4" t="s">
        <v>10</v>
      </c>
      <c r="D4" s="4">
        <v>1</v>
      </c>
      <c r="E4" s="2">
        <f>25*5*D4</f>
        <v>125</v>
      </c>
      <c r="F4" s="2">
        <f>25*10*D4</f>
        <v>250</v>
      </c>
      <c r="G4" s="2">
        <f>25*15*D4</f>
        <v>375</v>
      </c>
      <c r="H4" s="2">
        <f>25*20*D4</f>
        <v>500</v>
      </c>
      <c r="I4" s="2">
        <f>25*25*D4</f>
        <v>625</v>
      </c>
      <c r="J4" s="2">
        <f>25*30*D4</f>
        <v>750</v>
      </c>
      <c r="K4" s="4" t="s">
        <v>7</v>
      </c>
      <c r="L4" s="4" t="s">
        <v>19</v>
      </c>
      <c r="M4" s="4" t="s">
        <v>33</v>
      </c>
      <c r="N4" s="4" t="s">
        <v>34</v>
      </c>
      <c r="O4" s="4" t="s">
        <v>35</v>
      </c>
    </row>
    <row r="5" spans="1:15" ht="38.25" x14ac:dyDescent="0.2">
      <c r="A5" s="4" t="s">
        <v>0</v>
      </c>
      <c r="B5" s="4" t="s">
        <v>6</v>
      </c>
      <c r="C5" s="4" t="s">
        <v>11</v>
      </c>
      <c r="D5" s="4">
        <v>1</v>
      </c>
      <c r="E5" s="2">
        <f>30*5*D5</f>
        <v>150</v>
      </c>
      <c r="F5" s="2">
        <f>30*10*D5</f>
        <v>300</v>
      </c>
      <c r="G5" s="2">
        <f>30*15*D5</f>
        <v>450</v>
      </c>
      <c r="H5" s="2">
        <f>30*20*D5</f>
        <v>600</v>
      </c>
      <c r="I5" s="2">
        <f>30*25*D5</f>
        <v>750</v>
      </c>
      <c r="J5" s="2">
        <f>30*30*D5</f>
        <v>900</v>
      </c>
      <c r="K5" s="4" t="s">
        <v>7</v>
      </c>
      <c r="L5" s="4" t="s">
        <v>20</v>
      </c>
      <c r="M5" s="4" t="s">
        <v>33</v>
      </c>
      <c r="N5" s="4" t="s">
        <v>34</v>
      </c>
      <c r="O5" s="4" t="s">
        <v>35</v>
      </c>
    </row>
    <row r="6" spans="1:15" ht="38.25" x14ac:dyDescent="0.2">
      <c r="A6" s="4" t="s">
        <v>0</v>
      </c>
      <c r="B6" s="4" t="s">
        <v>6</v>
      </c>
      <c r="C6" s="4" t="s">
        <v>12</v>
      </c>
      <c r="D6" s="4">
        <v>1</v>
      </c>
      <c r="E6" s="2">
        <f>30*5*D6</f>
        <v>150</v>
      </c>
      <c r="F6" s="2">
        <f>30*10*D6</f>
        <v>300</v>
      </c>
      <c r="G6" s="2">
        <f>30*15*D6</f>
        <v>450</v>
      </c>
      <c r="H6" s="2">
        <f>30*20*D6</f>
        <v>600</v>
      </c>
      <c r="I6" s="2">
        <f>30*25*D6</f>
        <v>750</v>
      </c>
      <c r="J6" s="2">
        <f>30*30*D6</f>
        <v>900</v>
      </c>
      <c r="K6" s="4" t="s">
        <v>7</v>
      </c>
      <c r="L6" s="4" t="s">
        <v>21</v>
      </c>
      <c r="M6" s="4" t="s">
        <v>33</v>
      </c>
      <c r="N6" s="4" t="s">
        <v>34</v>
      </c>
      <c r="O6" s="4" t="s">
        <v>35</v>
      </c>
    </row>
    <row r="7" spans="1:15" ht="38.25" x14ac:dyDescent="0.2">
      <c r="A7" s="4" t="s">
        <v>0</v>
      </c>
      <c r="B7" s="4" t="s">
        <v>6</v>
      </c>
      <c r="C7" s="4" t="s">
        <v>13</v>
      </c>
      <c r="D7" s="4">
        <v>1</v>
      </c>
      <c r="E7" s="2">
        <f>25*5*D7</f>
        <v>125</v>
      </c>
      <c r="F7" s="2">
        <f>25*10*D7</f>
        <v>250</v>
      </c>
      <c r="G7" s="2">
        <f>25*15*D7</f>
        <v>375</v>
      </c>
      <c r="H7" s="2">
        <f>25*20*D7</f>
        <v>500</v>
      </c>
      <c r="I7" s="2">
        <f>25*25*D7</f>
        <v>625</v>
      </c>
      <c r="J7" s="2">
        <f>25*30*D7</f>
        <v>750</v>
      </c>
      <c r="K7" s="4" t="s">
        <v>7</v>
      </c>
      <c r="L7" s="4" t="s">
        <v>22</v>
      </c>
      <c r="M7" s="4" t="s">
        <v>33</v>
      </c>
      <c r="N7" s="4" t="s">
        <v>34</v>
      </c>
      <c r="O7" s="4" t="s">
        <v>35</v>
      </c>
    </row>
    <row r="8" spans="1:15" ht="38.25" x14ac:dyDescent="0.2">
      <c r="A8" s="4" t="s">
        <v>0</v>
      </c>
      <c r="B8" s="4" t="s">
        <v>6</v>
      </c>
      <c r="C8" s="4" t="s">
        <v>14</v>
      </c>
      <c r="D8" s="4">
        <v>1</v>
      </c>
      <c r="E8" s="2">
        <f>20*5*D8</f>
        <v>100</v>
      </c>
      <c r="F8" s="2">
        <f>20*10*D8</f>
        <v>200</v>
      </c>
      <c r="G8" s="2">
        <f>20*15*D8</f>
        <v>300</v>
      </c>
      <c r="H8" s="2">
        <f>20*20*D8</f>
        <v>400</v>
      </c>
      <c r="I8" s="2">
        <f>20*25*D8</f>
        <v>500</v>
      </c>
      <c r="J8" s="2">
        <f>20*30*D8</f>
        <v>600</v>
      </c>
      <c r="K8" s="4" t="s">
        <v>7</v>
      </c>
      <c r="L8" s="4" t="s">
        <v>23</v>
      </c>
      <c r="M8" s="4" t="s">
        <v>33</v>
      </c>
      <c r="N8" s="4" t="s">
        <v>34</v>
      </c>
      <c r="O8" s="4" t="s">
        <v>35</v>
      </c>
    </row>
    <row r="9" spans="1:15" ht="38.25" x14ac:dyDescent="0.2">
      <c r="A9" s="4" t="s">
        <v>0</v>
      </c>
      <c r="B9" s="4" t="s">
        <v>6</v>
      </c>
      <c r="C9" s="4" t="s">
        <v>16</v>
      </c>
      <c r="D9" s="4">
        <v>1</v>
      </c>
      <c r="E9" s="2">
        <f>40*5*D9</f>
        <v>200</v>
      </c>
      <c r="F9" s="2">
        <f>40*10*D9</f>
        <v>400</v>
      </c>
      <c r="G9" s="2">
        <f>40*15*D9</f>
        <v>600</v>
      </c>
      <c r="H9" s="2">
        <f>40*20*D9</f>
        <v>800</v>
      </c>
      <c r="I9" s="2">
        <f>40*25*D9</f>
        <v>1000</v>
      </c>
      <c r="J9" s="2">
        <f>40*30*D9</f>
        <v>1200</v>
      </c>
      <c r="K9" s="4" t="s">
        <v>7</v>
      </c>
      <c r="L9" s="4" t="s">
        <v>24</v>
      </c>
      <c r="M9" s="4" t="s">
        <v>33</v>
      </c>
      <c r="N9" s="4" t="s">
        <v>34</v>
      </c>
      <c r="O9" s="4" t="s">
        <v>35</v>
      </c>
    </row>
  </sheetData>
  <autoFilter ref="A1:O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Радио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2015-06-05T18:19:34Z</dcterms:created>
  <dcterms:modified xsi:type="dcterms:W3CDTF">2026-05-06T13:47:51Z</dcterms:modified>
</cp:coreProperties>
</file>